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W\Desktop\powerpoints\July 10\"/>
    </mc:Choice>
  </mc:AlternateContent>
  <xr:revisionPtr revIDLastSave="0" documentId="13_ncr:1_{1C5DB8A3-47AB-42CE-A8DF-D1B728DE333D}" xr6:coauthVersionLast="36" xr6:coauthVersionMax="36" xr10:uidLastSave="{00000000-0000-0000-0000-000000000000}"/>
  <bookViews>
    <workbookView xWindow="0" yWindow="0" windowWidth="16410" windowHeight="7545" xr2:uid="{00000000-000D-0000-FFFF-FFFF00000000}"/>
  </bookViews>
  <sheets>
    <sheet name="WQI Calculator" sheetId="2" r:id="rId1"/>
    <sheet name="Q-Values" sheetId="1" r:id="rId2"/>
  </sheets>
  <definedNames>
    <definedName name="BOD">'Q-Values'!$G$21:$H$36</definedName>
    <definedName name="DO">'Q-Values'!$A$1:$B$18</definedName>
    <definedName name="Fecal">'Q-Values'!$A$21:$B$36</definedName>
    <definedName name="Nitr.">'Q-Values'!$J$1:$K$16</definedName>
    <definedName name="pH">'Q-Values'!$D$1:$E$26</definedName>
    <definedName name="Phos.">'Q-Values'!$M$1:$N$15</definedName>
    <definedName name="TDS">'Q-Values'!$S$1:$T$10</definedName>
    <definedName name="Temp.">'Q-Values'!$P$1:$Q$15</definedName>
    <definedName name="Turb.">'Q-Values'!$G$1:$H$13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2" l="1"/>
  <c r="I8" i="2" s="1"/>
  <c r="I10" i="2" s="1"/>
  <c r="J7" i="2"/>
  <c r="J8" i="2" s="1"/>
  <c r="J10" i="2" s="1"/>
  <c r="C7" i="2"/>
  <c r="C8" i="2" s="1"/>
  <c r="C10" i="2" s="1"/>
  <c r="D7" i="2"/>
  <c r="D8" i="2" s="1"/>
  <c r="D10" i="2" s="1"/>
  <c r="E7" i="2"/>
  <c r="E8" i="2" s="1"/>
  <c r="E10" i="2" s="1"/>
  <c r="F7" i="2"/>
  <c r="F8" i="2" s="1"/>
  <c r="F10" i="2" s="1"/>
  <c r="G7" i="2"/>
  <c r="G8" i="2" s="1"/>
  <c r="G10" i="2" s="1"/>
  <c r="H7" i="2"/>
  <c r="H8" i="2" s="1"/>
  <c r="H10" i="2" s="1"/>
  <c r="B7" i="2"/>
  <c r="B8" i="2" s="1"/>
  <c r="B10" i="2" s="1"/>
  <c r="J12" i="2" l="1"/>
  <c r="J13" i="2"/>
  <c r="J14" i="2"/>
  <c r="J11" i="2"/>
</calcChain>
</file>

<file path=xl/sharedStrings.xml><?xml version="1.0" encoding="utf-8"?>
<sst xmlns="http://schemas.openxmlformats.org/spreadsheetml/2006/main" count="21" uniqueCount="21">
  <si>
    <t>Group 1</t>
  </si>
  <si>
    <t>Group 2</t>
  </si>
  <si>
    <t>Group 3</t>
  </si>
  <si>
    <t>Group 4</t>
  </si>
  <si>
    <t>Group 5</t>
  </si>
  <si>
    <t>DO</t>
  </si>
  <si>
    <t>Turbididty</t>
  </si>
  <si>
    <t>Orthophosphates</t>
  </si>
  <si>
    <t>Nitrates</t>
  </si>
  <si>
    <t>Change in Temperature</t>
  </si>
  <si>
    <t>Total Dissolved Solids</t>
  </si>
  <si>
    <t>pH</t>
  </si>
  <si>
    <t>Class Average</t>
  </si>
  <si>
    <t>Q-Value</t>
  </si>
  <si>
    <t>Weighing Factor</t>
  </si>
  <si>
    <t>Fecal Coliform</t>
  </si>
  <si>
    <t>BOD</t>
  </si>
  <si>
    <t>Overall WQI:</t>
  </si>
  <si>
    <t>Overall WQI missing Fecal Coliform:</t>
  </si>
  <si>
    <t>Overall WQI missing BOD:</t>
  </si>
  <si>
    <t>Overall WQI missing BOD and Fecal Coliform: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</si>
</sst>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D2" sqref="D2"/>
    </sheetView>
  </sheetViews>
  <sheetFormatPr defaultRowHeight="15" x14ac:dyDescent="0.25"/>
  <cols>
    <col min="1" max="1" width="15.42578125" customWidth="1"/>
    <col min="2" max="3" width="14.42578125" customWidth="1"/>
    <col min="4" max="4" width="16.5703125" customWidth="1"/>
    <col min="5" max="10" width="14.42578125" customWidth="1"/>
  </cols>
  <sheetData>
    <row r="1" spans="1:10" s="1" customFormat="1" ht="33.75" customHeight="1" x14ac:dyDescent="0.25"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15</v>
      </c>
      <c r="J1" s="1" t="s">
        <v>16</v>
      </c>
    </row>
    <row r="2" spans="1:10" ht="21" customHeight="1" x14ac:dyDescent="0.25">
      <c r="A2" t="s">
        <v>0</v>
      </c>
      <c r="B2">
        <v>70</v>
      </c>
      <c r="C2">
        <v>50</v>
      </c>
      <c r="D2">
        <v>0.55000000000000004</v>
      </c>
      <c r="E2">
        <v>7.7</v>
      </c>
      <c r="F2">
        <v>0</v>
      </c>
      <c r="G2">
        <v>185</v>
      </c>
      <c r="H2">
        <v>6.5</v>
      </c>
    </row>
    <row r="3" spans="1:10" ht="21" customHeight="1" x14ac:dyDescent="0.25">
      <c r="A3" t="s">
        <v>1</v>
      </c>
    </row>
    <row r="4" spans="1:10" ht="21" customHeight="1" x14ac:dyDescent="0.25">
      <c r="A4" t="s">
        <v>2</v>
      </c>
    </row>
    <row r="5" spans="1:10" ht="21" customHeight="1" x14ac:dyDescent="0.25">
      <c r="A5" t="s">
        <v>3</v>
      </c>
    </row>
    <row r="6" spans="1:10" ht="21" customHeight="1" x14ac:dyDescent="0.25">
      <c r="A6" t="s">
        <v>4</v>
      </c>
    </row>
    <row r="7" spans="1:10" ht="21" customHeight="1" x14ac:dyDescent="0.25">
      <c r="A7" t="s">
        <v>12</v>
      </c>
      <c r="B7">
        <f>AVERAGE(B2:B6)</f>
        <v>70</v>
      </c>
      <c r="C7">
        <f t="shared" ref="C7:H7" si="0">AVERAGE(C2:C6)</f>
        <v>50</v>
      </c>
      <c r="D7">
        <f t="shared" si="0"/>
        <v>0.55000000000000004</v>
      </c>
      <c r="E7">
        <f t="shared" si="0"/>
        <v>7.7</v>
      </c>
      <c r="F7">
        <f t="shared" si="0"/>
        <v>0</v>
      </c>
      <c r="G7">
        <f t="shared" si="0"/>
        <v>185</v>
      </c>
      <c r="H7">
        <f t="shared" si="0"/>
        <v>6.5</v>
      </c>
      <c r="I7" t="e">
        <f t="shared" ref="I7" si="1">AVERAGE(I2:I6)</f>
        <v>#DIV/0!</v>
      </c>
      <c r="J7" t="e">
        <f t="shared" ref="J7" si="2">AVERAGE(J2:J6)</f>
        <v>#DIV/0!</v>
      </c>
    </row>
    <row r="8" spans="1:10" ht="21" customHeight="1" x14ac:dyDescent="0.25">
      <c r="A8" t="s">
        <v>13</v>
      </c>
      <c r="B8">
        <f>IF(B7&gt;140, "50", LOOKUP(B7, DO))</f>
        <v>75</v>
      </c>
      <c r="C8">
        <f>IF(C7&gt;100, "5", LOOKUP(C7, Turb.))</f>
        <v>39</v>
      </c>
      <c r="D8">
        <f>IF(D7&gt;10, "2", LOOKUP(D7, Phos.))</f>
        <v>60</v>
      </c>
      <c r="E8">
        <f>IF(E7&gt;100, "1", LOOKUP(E7, Nitr.))</f>
        <v>60</v>
      </c>
      <c r="F8">
        <f>IF(F7&gt;30, "5", LOOKUP(F7, Temp.))</f>
        <v>95</v>
      </c>
      <c r="G8">
        <f>IF(G7&gt;500, "20", LOOKUP(G7, TDS))</f>
        <v>79</v>
      </c>
      <c r="H8">
        <f>IF(H7&gt;12, "0", IF(H7&lt;2, "0", LOOKUP(H7, pH)))</f>
        <v>60</v>
      </c>
      <c r="I8" t="e">
        <f>IF(I7&gt; 100000, "2", LOOKUP(I7, Fecal))</f>
        <v>#DIV/0!</v>
      </c>
      <c r="J8" t="e">
        <f>IF(J7&gt; 30, "2", LOOKUP(J7, BOD))</f>
        <v>#DIV/0!</v>
      </c>
    </row>
    <row r="9" spans="1:10" ht="21" customHeight="1" x14ac:dyDescent="0.25">
      <c r="A9" t="s">
        <v>14</v>
      </c>
      <c r="B9">
        <v>0.17</v>
      </c>
      <c r="C9">
        <v>0.08</v>
      </c>
      <c r="D9">
        <v>0.1</v>
      </c>
      <c r="E9">
        <v>0.1</v>
      </c>
      <c r="F9">
        <v>0.1</v>
      </c>
      <c r="G9">
        <v>7.0000000000000007E-2</v>
      </c>
      <c r="H9">
        <v>0.11</v>
      </c>
      <c r="I9">
        <v>0.16</v>
      </c>
      <c r="J9">
        <v>0.11</v>
      </c>
    </row>
    <row r="10" spans="1:10" x14ac:dyDescent="0.25">
      <c r="B10">
        <f>B8*B9</f>
        <v>12.750000000000002</v>
      </c>
      <c r="C10">
        <f t="shared" ref="C10:J10" si="3">C8*C9</f>
        <v>3.12</v>
      </c>
      <c r="D10">
        <f t="shared" si="3"/>
        <v>6</v>
      </c>
      <c r="E10">
        <f t="shared" si="3"/>
        <v>6</v>
      </c>
      <c r="F10">
        <f t="shared" si="3"/>
        <v>9.5</v>
      </c>
      <c r="G10">
        <f t="shared" si="3"/>
        <v>5.53</v>
      </c>
      <c r="H10">
        <f t="shared" si="3"/>
        <v>6.6</v>
      </c>
      <c r="I10" t="e">
        <f t="shared" si="3"/>
        <v>#DIV/0!</v>
      </c>
      <c r="J10" t="e">
        <f t="shared" si="3"/>
        <v>#DIV/0!</v>
      </c>
    </row>
    <row r="11" spans="1:10" x14ac:dyDescent="0.25">
      <c r="E11" s="2" t="s">
        <v>17</v>
      </c>
      <c r="F11" s="2"/>
      <c r="G11" s="2"/>
      <c r="H11" s="2"/>
      <c r="I11" s="2"/>
      <c r="J11" t="e">
        <f>SUM(B10:J10)</f>
        <v>#DIV/0!</v>
      </c>
    </row>
    <row r="12" spans="1:10" x14ac:dyDescent="0.25">
      <c r="E12" s="2" t="s">
        <v>18</v>
      </c>
      <c r="F12" s="2"/>
      <c r="G12" s="2"/>
      <c r="H12" s="2"/>
      <c r="I12" s="2"/>
      <c r="J12" t="e">
        <f>(SUM(B10:H10, J10)/84)*100</f>
        <v>#DIV/0!</v>
      </c>
    </row>
    <row r="13" spans="1:10" x14ac:dyDescent="0.25">
      <c r="E13" s="2" t="s">
        <v>19</v>
      </c>
      <c r="F13" s="2"/>
      <c r="G13" s="2"/>
      <c r="H13" s="2"/>
      <c r="I13" s="2"/>
      <c r="J13" t="e">
        <f>(SUM(B10:H10, I10)/89)*100</f>
        <v>#DIV/0!</v>
      </c>
    </row>
    <row r="14" spans="1:10" x14ac:dyDescent="0.25">
      <c r="E14" s="2" t="s">
        <v>20</v>
      </c>
      <c r="F14" s="2"/>
      <c r="G14" s="2"/>
      <c r="H14" s="2"/>
      <c r="I14" s="2"/>
      <c r="J14">
        <f>(SUM(B10:H10)/73)*100</f>
        <v>67.808219178082197</v>
      </c>
    </row>
  </sheetData>
  <mergeCells count="4">
    <mergeCell ref="E12:I12"/>
    <mergeCell ref="E13:I13"/>
    <mergeCell ref="E14:I14"/>
    <mergeCell ref="E11:I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topLeftCell="A10" workbookViewId="0">
      <selection activeCell="E11" sqref="E11"/>
    </sheetView>
  </sheetViews>
  <sheetFormatPr defaultRowHeight="15" x14ac:dyDescent="0.25"/>
  <sheetData>
    <row r="1" spans="1:20" x14ac:dyDescent="0.25">
      <c r="A1">
        <v>0</v>
      </c>
      <c r="B1">
        <v>2</v>
      </c>
      <c r="D1">
        <v>2</v>
      </c>
      <c r="E1">
        <v>2</v>
      </c>
      <c r="G1">
        <v>0</v>
      </c>
      <c r="H1">
        <v>99</v>
      </c>
      <c r="J1">
        <v>0</v>
      </c>
      <c r="K1">
        <v>97</v>
      </c>
      <c r="M1">
        <v>0</v>
      </c>
      <c r="N1">
        <v>100</v>
      </c>
      <c r="P1">
        <v>-10</v>
      </c>
      <c r="Q1">
        <v>55</v>
      </c>
      <c r="S1">
        <v>0</v>
      </c>
      <c r="T1">
        <v>79</v>
      </c>
    </row>
    <row r="2" spans="1:20" x14ac:dyDescent="0.25">
      <c r="A2">
        <v>16</v>
      </c>
      <c r="B2">
        <v>10</v>
      </c>
      <c r="D2">
        <v>3</v>
      </c>
      <c r="E2">
        <v>4</v>
      </c>
      <c r="G2">
        <v>3</v>
      </c>
      <c r="H2">
        <v>90</v>
      </c>
      <c r="J2">
        <v>2</v>
      </c>
      <c r="K2">
        <v>95</v>
      </c>
      <c r="M2">
        <v>0.2</v>
      </c>
      <c r="N2">
        <v>92</v>
      </c>
      <c r="P2">
        <v>-5</v>
      </c>
      <c r="Q2">
        <v>75</v>
      </c>
      <c r="S2">
        <v>10</v>
      </c>
      <c r="T2">
        <v>82</v>
      </c>
    </row>
    <row r="3" spans="1:20" x14ac:dyDescent="0.25">
      <c r="A3">
        <v>20</v>
      </c>
      <c r="B3">
        <v>12</v>
      </c>
      <c r="D3">
        <v>3.5</v>
      </c>
      <c r="E3">
        <v>6</v>
      </c>
      <c r="G3">
        <v>13</v>
      </c>
      <c r="H3">
        <v>70</v>
      </c>
      <c r="J3">
        <v>3</v>
      </c>
      <c r="K3">
        <v>90</v>
      </c>
      <c r="M3">
        <v>0.5</v>
      </c>
      <c r="N3">
        <v>60</v>
      </c>
      <c r="P3">
        <v>0</v>
      </c>
      <c r="Q3">
        <v>95</v>
      </c>
      <c r="S3">
        <v>20</v>
      </c>
      <c r="T3">
        <v>84</v>
      </c>
    </row>
    <row r="4" spans="1:20" x14ac:dyDescent="0.25">
      <c r="A4">
        <v>32</v>
      </c>
      <c r="B4">
        <v>20</v>
      </c>
      <c r="D4">
        <v>4</v>
      </c>
      <c r="E4">
        <v>9</v>
      </c>
      <c r="G4">
        <v>15</v>
      </c>
      <c r="H4">
        <v>67</v>
      </c>
      <c r="J4">
        <v>3.5</v>
      </c>
      <c r="K4">
        <v>80</v>
      </c>
      <c r="M4">
        <v>0.7</v>
      </c>
      <c r="N4">
        <v>50</v>
      </c>
      <c r="P4">
        <v>2.5</v>
      </c>
      <c r="Q4">
        <v>82</v>
      </c>
      <c r="S4">
        <v>30</v>
      </c>
      <c r="T4">
        <v>84.5</v>
      </c>
    </row>
    <row r="5" spans="1:20" x14ac:dyDescent="0.25">
      <c r="A5">
        <v>34</v>
      </c>
      <c r="B5">
        <v>22</v>
      </c>
      <c r="D5">
        <v>4.0999999999999996</v>
      </c>
      <c r="E5">
        <v>10</v>
      </c>
      <c r="G5">
        <v>20</v>
      </c>
      <c r="H5">
        <v>61</v>
      </c>
      <c r="J5">
        <v>4</v>
      </c>
      <c r="K5">
        <v>70</v>
      </c>
      <c r="M5">
        <v>1</v>
      </c>
      <c r="N5">
        <v>40</v>
      </c>
      <c r="P5">
        <v>5</v>
      </c>
      <c r="Q5">
        <v>71</v>
      </c>
      <c r="S5">
        <v>40</v>
      </c>
      <c r="T5">
        <v>86</v>
      </c>
    </row>
    <row r="6" spans="1:20" x14ac:dyDescent="0.25">
      <c r="A6">
        <v>62</v>
      </c>
      <c r="B6">
        <v>60</v>
      </c>
      <c r="D6">
        <v>4.5</v>
      </c>
      <c r="E6">
        <v>15</v>
      </c>
      <c r="G6">
        <v>30</v>
      </c>
      <c r="H6">
        <v>53</v>
      </c>
      <c r="J6">
        <v>6</v>
      </c>
      <c r="K6">
        <v>60</v>
      </c>
      <c r="M6">
        <v>1.3</v>
      </c>
      <c r="N6">
        <v>34</v>
      </c>
      <c r="P6">
        <v>7.5</v>
      </c>
      <c r="Q6">
        <v>60</v>
      </c>
      <c r="S6">
        <v>60</v>
      </c>
      <c r="T6">
        <v>87</v>
      </c>
    </row>
    <row r="7" spans="1:20" x14ac:dyDescent="0.25">
      <c r="A7">
        <v>67</v>
      </c>
      <c r="B7">
        <v>70</v>
      </c>
      <c r="D7">
        <v>4.8</v>
      </c>
      <c r="E7">
        <v>20</v>
      </c>
      <c r="G7">
        <v>40</v>
      </c>
      <c r="H7">
        <v>45</v>
      </c>
      <c r="J7">
        <v>10</v>
      </c>
      <c r="K7">
        <v>51</v>
      </c>
      <c r="M7">
        <v>1.6</v>
      </c>
      <c r="N7">
        <v>30</v>
      </c>
      <c r="P7">
        <v>10</v>
      </c>
      <c r="Q7">
        <v>48</v>
      </c>
      <c r="S7">
        <v>70</v>
      </c>
      <c r="T7">
        <v>86</v>
      </c>
    </row>
    <row r="8" spans="1:20" x14ac:dyDescent="0.25">
      <c r="A8">
        <v>70</v>
      </c>
      <c r="B8">
        <v>75</v>
      </c>
      <c r="D8">
        <v>5.0999999999999996</v>
      </c>
      <c r="E8">
        <v>30</v>
      </c>
      <c r="G8">
        <v>50</v>
      </c>
      <c r="H8">
        <v>39</v>
      </c>
      <c r="J8">
        <v>17</v>
      </c>
      <c r="K8">
        <v>40</v>
      </c>
      <c r="M8">
        <v>2</v>
      </c>
      <c r="N8">
        <v>27</v>
      </c>
      <c r="P8">
        <v>12.5</v>
      </c>
      <c r="Q8">
        <v>35</v>
      </c>
      <c r="S8">
        <v>150</v>
      </c>
      <c r="T8">
        <v>79</v>
      </c>
    </row>
    <row r="9" spans="1:20" x14ac:dyDescent="0.25">
      <c r="A9">
        <v>74</v>
      </c>
      <c r="B9">
        <v>80</v>
      </c>
      <c r="D9">
        <v>6.2</v>
      </c>
      <c r="E9">
        <v>60</v>
      </c>
      <c r="G9">
        <v>60</v>
      </c>
      <c r="H9">
        <v>33</v>
      </c>
      <c r="J9">
        <v>27</v>
      </c>
      <c r="K9">
        <v>30</v>
      </c>
      <c r="M9">
        <v>3.2</v>
      </c>
      <c r="N9">
        <v>20</v>
      </c>
      <c r="P9">
        <v>15</v>
      </c>
      <c r="Q9">
        <v>28</v>
      </c>
      <c r="S9">
        <v>450</v>
      </c>
      <c r="T9">
        <v>40</v>
      </c>
    </row>
    <row r="10" spans="1:20" x14ac:dyDescent="0.25">
      <c r="A10">
        <v>80</v>
      </c>
      <c r="B10">
        <v>87</v>
      </c>
      <c r="D10">
        <v>6.8</v>
      </c>
      <c r="E10">
        <v>83</v>
      </c>
      <c r="G10">
        <v>70</v>
      </c>
      <c r="H10">
        <v>29</v>
      </c>
      <c r="J10">
        <v>37</v>
      </c>
      <c r="K10">
        <v>20</v>
      </c>
      <c r="M10">
        <v>4</v>
      </c>
      <c r="N10">
        <v>17</v>
      </c>
      <c r="P10">
        <v>17.5</v>
      </c>
      <c r="Q10">
        <v>25</v>
      </c>
      <c r="S10">
        <v>500</v>
      </c>
      <c r="T10">
        <v>31</v>
      </c>
    </row>
    <row r="11" spans="1:20" x14ac:dyDescent="0.25">
      <c r="A11">
        <v>84</v>
      </c>
      <c r="B11">
        <v>90</v>
      </c>
      <c r="D11">
        <v>7</v>
      </c>
      <c r="E11">
        <v>88</v>
      </c>
      <c r="G11">
        <v>80</v>
      </c>
      <c r="H11">
        <v>25</v>
      </c>
      <c r="J11">
        <v>50</v>
      </c>
      <c r="K11">
        <v>10</v>
      </c>
      <c r="M11">
        <v>5</v>
      </c>
      <c r="N11">
        <v>13</v>
      </c>
      <c r="P11">
        <v>20</v>
      </c>
      <c r="Q11">
        <v>21</v>
      </c>
    </row>
    <row r="12" spans="1:20" x14ac:dyDescent="0.25">
      <c r="A12">
        <v>90</v>
      </c>
      <c r="B12">
        <v>95</v>
      </c>
      <c r="D12">
        <v>7.1</v>
      </c>
      <c r="E12">
        <v>90</v>
      </c>
      <c r="G12">
        <v>90</v>
      </c>
      <c r="H12">
        <v>22</v>
      </c>
      <c r="J12">
        <v>54</v>
      </c>
      <c r="K12">
        <v>8</v>
      </c>
      <c r="M12">
        <v>6</v>
      </c>
      <c r="N12">
        <v>10</v>
      </c>
      <c r="P12">
        <v>22.5</v>
      </c>
      <c r="Q12">
        <v>19</v>
      </c>
    </row>
    <row r="13" spans="1:20" x14ac:dyDescent="0.25">
      <c r="A13">
        <v>94</v>
      </c>
      <c r="B13">
        <v>98</v>
      </c>
      <c r="D13">
        <v>7.2</v>
      </c>
      <c r="E13">
        <v>92</v>
      </c>
      <c r="G13">
        <v>100</v>
      </c>
      <c r="H13">
        <v>17</v>
      </c>
      <c r="J13">
        <v>71</v>
      </c>
      <c r="K13">
        <v>4.5</v>
      </c>
      <c r="M13">
        <v>7</v>
      </c>
      <c r="N13">
        <v>8</v>
      </c>
      <c r="P13">
        <v>25</v>
      </c>
      <c r="Q13">
        <v>15</v>
      </c>
    </row>
    <row r="14" spans="1:20" x14ac:dyDescent="0.25">
      <c r="A14">
        <v>98</v>
      </c>
      <c r="B14">
        <v>99</v>
      </c>
      <c r="D14">
        <v>7.4</v>
      </c>
      <c r="E14">
        <v>93</v>
      </c>
      <c r="J14">
        <v>80</v>
      </c>
      <c r="K14">
        <v>4</v>
      </c>
      <c r="M14">
        <v>8</v>
      </c>
      <c r="N14">
        <v>7</v>
      </c>
      <c r="P14">
        <v>27.5</v>
      </c>
      <c r="Q14">
        <v>12</v>
      </c>
    </row>
    <row r="15" spans="1:20" x14ac:dyDescent="0.25">
      <c r="A15">
        <v>102</v>
      </c>
      <c r="B15">
        <v>99</v>
      </c>
      <c r="D15">
        <v>7.6</v>
      </c>
      <c r="E15">
        <v>92</v>
      </c>
      <c r="J15">
        <v>90</v>
      </c>
      <c r="K15">
        <v>3</v>
      </c>
      <c r="M15">
        <v>10</v>
      </c>
      <c r="N15">
        <v>7</v>
      </c>
      <c r="P15">
        <v>30</v>
      </c>
      <c r="Q15">
        <v>10</v>
      </c>
    </row>
    <row r="16" spans="1:20" x14ac:dyDescent="0.25">
      <c r="A16">
        <v>106</v>
      </c>
      <c r="B16">
        <v>98</v>
      </c>
      <c r="D16">
        <v>7.8</v>
      </c>
      <c r="E16">
        <v>90</v>
      </c>
      <c r="J16">
        <v>100</v>
      </c>
      <c r="K16">
        <v>2.5</v>
      </c>
    </row>
    <row r="17" spans="1:8" x14ac:dyDescent="0.25">
      <c r="A17">
        <v>137</v>
      </c>
      <c r="B17">
        <v>80</v>
      </c>
      <c r="D17">
        <v>8</v>
      </c>
      <c r="E17">
        <v>84</v>
      </c>
    </row>
    <row r="18" spans="1:8" x14ac:dyDescent="0.25">
      <c r="A18">
        <v>140</v>
      </c>
      <c r="B18">
        <v>78</v>
      </c>
      <c r="D18">
        <v>8.9</v>
      </c>
      <c r="E18">
        <v>52</v>
      </c>
    </row>
    <row r="19" spans="1:8" x14ac:dyDescent="0.25">
      <c r="D19">
        <v>9.6999999999999993</v>
      </c>
      <c r="E19">
        <v>26</v>
      </c>
    </row>
    <row r="20" spans="1:8" x14ac:dyDescent="0.25">
      <c r="D20">
        <v>10</v>
      </c>
      <c r="E20">
        <v>20</v>
      </c>
    </row>
    <row r="21" spans="1:8" x14ac:dyDescent="0.25">
      <c r="A21">
        <v>0</v>
      </c>
      <c r="B21">
        <v>99</v>
      </c>
      <c r="D21">
        <v>10.3</v>
      </c>
      <c r="E21">
        <v>15</v>
      </c>
      <c r="G21">
        <v>0</v>
      </c>
      <c r="H21">
        <v>100</v>
      </c>
    </row>
    <row r="22" spans="1:8" x14ac:dyDescent="0.25">
      <c r="A22">
        <v>2</v>
      </c>
      <c r="B22">
        <v>90</v>
      </c>
      <c r="D22">
        <v>10.7</v>
      </c>
      <c r="E22">
        <v>11</v>
      </c>
      <c r="G22">
        <v>0.5</v>
      </c>
      <c r="H22">
        <v>98</v>
      </c>
    </row>
    <row r="23" spans="1:8" x14ac:dyDescent="0.25">
      <c r="A23">
        <v>5</v>
      </c>
      <c r="B23">
        <v>80</v>
      </c>
      <c r="D23">
        <v>10.8</v>
      </c>
      <c r="E23">
        <v>10</v>
      </c>
      <c r="G23">
        <v>1</v>
      </c>
      <c r="H23">
        <v>95</v>
      </c>
    </row>
    <row r="24" spans="1:8" x14ac:dyDescent="0.25">
      <c r="A24">
        <v>10</v>
      </c>
      <c r="B24">
        <v>70</v>
      </c>
      <c r="D24">
        <v>11</v>
      </c>
      <c r="E24">
        <v>8</v>
      </c>
      <c r="G24">
        <v>1.5</v>
      </c>
      <c r="H24">
        <v>90</v>
      </c>
    </row>
    <row r="25" spans="1:8" x14ac:dyDescent="0.25">
      <c r="A25">
        <v>20</v>
      </c>
      <c r="B25">
        <v>62</v>
      </c>
      <c r="D25">
        <v>11.5</v>
      </c>
      <c r="E25">
        <v>5</v>
      </c>
      <c r="G25">
        <v>2.5</v>
      </c>
      <c r="H25">
        <v>70</v>
      </c>
    </row>
    <row r="26" spans="1:8" x14ac:dyDescent="0.25">
      <c r="A26">
        <v>50</v>
      </c>
      <c r="B26">
        <v>55</v>
      </c>
      <c r="D26">
        <v>12</v>
      </c>
      <c r="E26">
        <v>3</v>
      </c>
      <c r="G26">
        <v>4</v>
      </c>
      <c r="H26">
        <v>61</v>
      </c>
    </row>
    <row r="27" spans="1:8" x14ac:dyDescent="0.25">
      <c r="A27">
        <v>100</v>
      </c>
      <c r="B27">
        <v>45</v>
      </c>
      <c r="G27">
        <v>6.5</v>
      </c>
      <c r="H27">
        <v>48</v>
      </c>
    </row>
    <row r="28" spans="1:8" x14ac:dyDescent="0.25">
      <c r="A28">
        <v>200</v>
      </c>
      <c r="B28">
        <v>38</v>
      </c>
      <c r="G28">
        <v>8.5</v>
      </c>
      <c r="H28">
        <v>40</v>
      </c>
    </row>
    <row r="29" spans="1:8" x14ac:dyDescent="0.25">
      <c r="A29">
        <v>500</v>
      </c>
      <c r="B29">
        <v>30</v>
      </c>
      <c r="G29">
        <v>11</v>
      </c>
      <c r="H29">
        <v>30</v>
      </c>
    </row>
    <row r="30" spans="1:8" x14ac:dyDescent="0.25">
      <c r="A30">
        <v>1000</v>
      </c>
      <c r="B30">
        <v>25</v>
      </c>
      <c r="G30">
        <v>15</v>
      </c>
      <c r="H30">
        <v>20</v>
      </c>
    </row>
    <row r="31" spans="1:8" x14ac:dyDescent="0.25">
      <c r="A31">
        <v>2000</v>
      </c>
      <c r="B31">
        <v>19</v>
      </c>
      <c r="G31">
        <v>17.5</v>
      </c>
      <c r="H31">
        <v>15</v>
      </c>
    </row>
    <row r="32" spans="1:8" x14ac:dyDescent="0.25">
      <c r="A32">
        <v>5000</v>
      </c>
      <c r="B32">
        <v>15</v>
      </c>
      <c r="G32">
        <v>20</v>
      </c>
      <c r="H32">
        <v>12</v>
      </c>
    </row>
    <row r="33" spans="1:8" x14ac:dyDescent="0.25">
      <c r="A33">
        <v>10000</v>
      </c>
      <c r="B33">
        <v>10</v>
      </c>
      <c r="G33">
        <v>21.5</v>
      </c>
      <c r="H33">
        <v>10</v>
      </c>
    </row>
    <row r="34" spans="1:8" x14ac:dyDescent="0.25">
      <c r="A34">
        <v>20000</v>
      </c>
      <c r="B34">
        <v>8</v>
      </c>
      <c r="G34">
        <v>25</v>
      </c>
      <c r="H34">
        <v>7</v>
      </c>
    </row>
    <row r="35" spans="1:8" x14ac:dyDescent="0.25">
      <c r="A35">
        <v>50000</v>
      </c>
      <c r="B35">
        <v>5</v>
      </c>
      <c r="G35">
        <v>27</v>
      </c>
      <c r="H35">
        <v>6</v>
      </c>
    </row>
    <row r="36" spans="1:8" x14ac:dyDescent="0.25">
      <c r="A36">
        <v>100000</v>
      </c>
      <c r="B36">
        <v>2</v>
      </c>
      <c r="G36">
        <v>30</v>
      </c>
      <c r="H3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WQI Calculator</vt:lpstr>
      <vt:lpstr>Q-Values</vt:lpstr>
      <vt:lpstr>BOD</vt:lpstr>
      <vt:lpstr>DO</vt:lpstr>
      <vt:lpstr>Fecal</vt:lpstr>
      <vt:lpstr>Nitr.</vt:lpstr>
      <vt:lpstr>pH</vt:lpstr>
      <vt:lpstr>Phos.</vt:lpstr>
      <vt:lpstr>TDS</vt:lpstr>
      <vt:lpstr>Temp.</vt:lpstr>
      <vt:lpstr>Turb.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 Educator</dc:creator>
  <cp:lastModifiedBy>BTW</cp:lastModifiedBy>
  <dcterms:created xsi:type="dcterms:W3CDTF">2017-08-22T17:43:53Z</dcterms:created>
  <dcterms:modified xsi:type="dcterms:W3CDTF">2019-07-10T16:49:42Z</dcterms:modified>
</cp:coreProperties>
</file>